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Monthly costs" state="visible" r:id="rId5"/>
    <sheet sheetId="3" name="Startup costs" state="visible" r:id="rId6"/>
    <sheet sheetId="4" name="Break-even" state="visible" r:id="rId7"/>
    <sheet sheetId="5" name="Year-1 ramp" state="visible" r:id="rId8"/>
  </sheets>
  <calcPr calcId="171027"/>
</workbook>
</file>

<file path=xl/sharedStrings.xml><?xml version="1.0" encoding="utf-8"?>
<sst xmlns="http://schemas.openxmlformats.org/spreadsheetml/2006/main" count="92" uniqueCount="81">
  <si>
    <t>Football academy break-even calculator</t>
  </si>
  <si>
    <t>A companion to the Pembee guide: www.pembee.app/blog/football-academy-business-plan</t>
  </si>
  <si>
    <t/>
  </si>
  <si>
    <t>How to use this workbook:</t>
  </si>
  <si>
    <t>1. Only edit the yellow cells. Everything else recalculates automatically.</t>
  </si>
  <si>
    <t>2. Start on the Monthly costs tab and replace the sample numbers with your own quotes.</t>
  </si>
  <si>
    <t>3. On the Break-even tab, build your average revenue per player from your real prices.</t>
  </si>
  <si>
    <t>4. The Year-1 ramp tab shows monthly profit and cumulative cash as enrollment grows.</t>
  </si>
  <si>
    <t>The prefilled numbers are the illustrative 'Northside FA' example from the guide — an asset-light</t>
  </si>
  <si>
    <t>participation academy on hired pitches. Swap in your own local prices and quotes.</t>
  </si>
  <si>
    <t>Pembee handles the admin the plan creates: online registration, recurring monthly billing,</t>
  </si>
  <si>
    <t>registers, waivers, and family accounts. Free trial at www.pembee.app — no card required.</t>
  </si>
  <si>
    <t>Monthly operating costs</t>
  </si>
  <si>
    <t>Your fixed monthly costs at a full timetable. Edit the yellow cells.</t>
  </si>
  <si>
    <t>Line item</t>
  </si>
  <si>
    <t>Monthly cost</t>
  </si>
  <si>
    <t>Notes (typical range)</t>
  </si>
  <si>
    <t>Pitch / facility hire</t>
  </si>
  <si>
    <t>$3,000 – $7,000</t>
  </si>
  <si>
    <t>Coaching payroll</t>
  </si>
  <si>
    <t>$6,000 – $12,000</t>
  </si>
  <si>
    <t>Insurance</t>
  </si>
  <si>
    <t>$300 – $700</t>
  </si>
  <si>
    <t>Booking &amp; billing software</t>
  </si>
  <si>
    <t>$45 – $150</t>
  </si>
  <si>
    <t>Marketing</t>
  </si>
  <si>
    <t>$500 – $1,500</t>
  </si>
  <si>
    <t>Equipment replacement / kit</t>
  </si>
  <si>
    <t>$200 – $600</t>
  </si>
  <si>
    <t>Admin &amp; accounting</t>
  </si>
  <si>
    <t>$200 – $700</t>
  </si>
  <si>
    <t>Total fixed monthly costs</t>
  </si>
  <si>
    <t>One-off startup costs</t>
  </si>
  <si>
    <t>What it takes to open the doors. Edit the yellow cells with real quotes.</t>
  </si>
  <si>
    <t>Your budget</t>
  </si>
  <si>
    <t>Typical range</t>
  </si>
  <si>
    <t>Equipment (balls, cones, bibs, goals, first aid)</t>
  </si>
  <si>
    <t>$1,500 – $4,000</t>
  </si>
  <si>
    <t>First block of pitch / hall hire</t>
  </si>
  <si>
    <t>$3,000 – $8,000</t>
  </si>
  <si>
    <t>Insurance (first year)</t>
  </si>
  <si>
    <t>$2,000 – $6,000</t>
  </si>
  <si>
    <t>Qualifications, background checks, affiliation</t>
  </si>
  <si>
    <t>$500 – $2,500</t>
  </si>
  <si>
    <t>Legal / entity setup / permits</t>
  </si>
  <si>
    <t>$500 – $2,000</t>
  </si>
  <si>
    <t>Branding, website, software setup</t>
  </si>
  <si>
    <t>$1,500 – $5,000</t>
  </si>
  <si>
    <t>Launch marketing</t>
  </si>
  <si>
    <t>Working capital (3 to 6 months' reserve)</t>
  </si>
  <si>
    <t>$8,000 – $20,000</t>
  </si>
  <si>
    <t>Total startup cost</t>
  </si>
  <si>
    <t>How many players do you need?</t>
  </si>
  <si>
    <t>Fixed monthly costs ÷ average monthly revenue per active player. Edit the yellow cells.</t>
  </si>
  <si>
    <t>Average monthly revenue per active player</t>
  </si>
  <si>
    <t>Amount</t>
  </si>
  <si>
    <t>Notes</t>
  </si>
  <si>
    <t>Weekly session / squad fees (average per player)</t>
  </si>
  <si>
    <t>Most academies: $40 – $90 standard, $120 – $250 squads</t>
  </si>
  <si>
    <t>Camps &amp; holiday revenue (annual spend ÷ 12)</t>
  </si>
  <si>
    <t>e.g. two camp days a year at ~$45</t>
  </si>
  <si>
    <t>Registration / kit fee (annual fee ÷ 12)</t>
  </si>
  <si>
    <t>e.g. $36 a year</t>
  </si>
  <si>
    <t>Other (1-to-1s, parties, averaged per player)</t>
  </si>
  <si>
    <t>Fixed monthly costs (from Monthly costs tab)</t>
  </si>
  <si>
    <t>Players needed to break even</t>
  </si>
  <si>
    <t>Monthly profit at different enrollments</t>
  </si>
  <si>
    <t>Players</t>
  </si>
  <si>
    <t>Monthly profit / (loss)</t>
  </si>
  <si>
    <t>At break-even</t>
  </si>
  <si>
    <t>Year-one player ramp and cash</t>
  </si>
  <si>
    <t>Edit the yellow player counts and cost inputs. Costs = base overhead + variable cost per player.</t>
  </si>
  <si>
    <t>Base monthly overhead</t>
  </si>
  <si>
    <t>Variable cost per player / month</t>
  </si>
  <si>
    <t>At 260 players ≈ $20,000, matching Monthly costs</t>
  </si>
  <si>
    <t>Month</t>
  </si>
  <si>
    <t>Revenue</t>
  </si>
  <si>
    <t>Costs</t>
  </si>
  <si>
    <t>Profit / (loss)</t>
  </si>
  <si>
    <t>Cumulative cash</t>
  </si>
  <si>
    <t>Year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</si>
</sst>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9" x14ac:knownFonts="1">
    <font>
      <color theme="1"/>
      <family val="2"/>
      <scheme val="minor"/>
      <sz val="11"/>
      <name val="Calibri"/>
    </font>
    <font>
      <b/>
      <color rgb="FF1F2937"/>
      <sz val="16"/>
    </font>
    <font>
      <i/>
      <color rgb="FF6B7280"/>
      <sz val="10"/>
    </font>
    <font>
      <color rgb="FF1F2937"/>
      <sz val="11"/>
    </font>
    <font>
      <b/>
    </font>
    <font>
      <b/>
      <color rgb="FFFFFFFF"/>
      <sz val="11"/>
    </font>
    <font>
      <b/>
      <sz val="13"/>
    </font>
    <font>
      <b/>
      <color rgb="FF5850EC"/>
      <sz val="13"/>
    </font>
    <font>
      <sz val="11"/>
    </font>
  </fonts>
  <fills count="5">
    <fill>
      <patternFill patternType="none"/>
    </fill>
    <fill>
      <patternFill patternType="gray125"/>
    </fill>
    <fill>
      <patternFill patternType="solid">
        <fgColor rgb="FF5850EC"/>
      </patternFill>
    </fill>
    <fill>
      <patternFill patternType="solid">
        <fgColor rgb="FFFEF9C3"/>
      </patternFill>
    </fill>
    <fill>
      <patternFill patternType="solid">
        <fgColor rgb="FFEEF2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E5E7E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164" fontId="0" fillId="3" borderId="1" xfId="0" applyNumberFormat="1" applyFill="1" applyBorder="1"/>
    <xf numFmtId="164" fontId="4" fillId="4" borderId="0" xfId="0" applyNumberFormat="1" applyFont="1" applyFill="1"/>
    <xf numFmtId="164" fontId="4" fillId="0" borderId="0" xfId="0" applyNumberFormat="1" applyFont="1"/>
    <xf numFmtId="164" fontId="0" fillId="0" borderId="0" xfId="0" applyNumberFormat="1"/>
    <xf numFmtId="0" fontId="6" fillId="0" borderId="0" xfId="0" applyFont="1"/>
    <xf numFmtId="3" fontId="7" fillId="4" borderId="0" xfId="0" applyNumberFormat="1" applyFont="1" applyFill="1"/>
    <xf numFmtId="3" fontId="0" fillId="0" borderId="0" xfId="0" applyNumberFormat="1"/>
    <xf numFmtId="0" fontId="8" fillId="0" borderId="0" xfId="0" applyFont="1"/>
    <xf numFmtId="3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6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10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2" x14ac:dyDescent="0.25">
      <c r="B5" s="3" t="s">
        <v>2</v>
      </c>
    </row>
    <row r="6" spans="2:2" x14ac:dyDescent="0.25">
      <c r="B6" s="4" t="s">
        <v>3</v>
      </c>
    </row>
    <row r="7" spans="2:2" x14ac:dyDescent="0.25">
      <c r="B7" s="3" t="s">
        <v>4</v>
      </c>
    </row>
    <row r="8" spans="2:2" x14ac:dyDescent="0.25">
      <c r="B8" s="3" t="s">
        <v>5</v>
      </c>
    </row>
    <row r="9" spans="2:2" x14ac:dyDescent="0.25">
      <c r="B9" s="3" t="s">
        <v>6</v>
      </c>
    </row>
    <row r="10" spans="2:2" x14ac:dyDescent="0.25">
      <c r="B10" s="3" t="s">
        <v>7</v>
      </c>
    </row>
    <row r="11" spans="2:2" x14ac:dyDescent="0.25">
      <c r="B11" s="3" t="s">
        <v>2</v>
      </c>
    </row>
    <row r="12" spans="2:2" x14ac:dyDescent="0.25">
      <c r="B12" s="3" t="s">
        <v>8</v>
      </c>
    </row>
    <row r="13" spans="2:2" x14ac:dyDescent="0.25">
      <c r="B13" s="3" t="s">
        <v>9</v>
      </c>
    </row>
    <row r="14" spans="2:2" x14ac:dyDescent="0.25">
      <c r="B14" s="3" t="s">
        <v>2</v>
      </c>
    </row>
    <row r="15" spans="2:2" x14ac:dyDescent="0.25">
      <c r="B15" s="3" t="s">
        <v>10</v>
      </c>
    </row>
    <row r="16" spans="2:2" x14ac:dyDescent="0.25">
      <c r="B16" s="3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 showGridLines="0"/>
  </sheetViews>
  <sheetFormatPr defaultRowHeight="15" outlineLevelRow="0" outlineLevelCol="0" x14ac:dyDescent="55"/>
  <cols>
    <col min="1" max="1" width="46" customWidth="1"/>
    <col min="2" max="2" width="16" customWidth="1"/>
    <col min="3" max="3" width="40" customWidth="1"/>
  </cols>
  <sheetData>
    <row r="1" spans="1:1" x14ac:dyDescent="0.25">
      <c r="A1" s="1" t="s">
        <v>12</v>
      </c>
    </row>
    <row r="2" spans="1:1" x14ac:dyDescent="0.25">
      <c r="A2" s="2" t="s">
        <v>13</v>
      </c>
    </row>
    <row r="4" spans="1:3" x14ac:dyDescent="0.25">
      <c r="A4" s="5" t="s">
        <v>14</v>
      </c>
      <c r="B4" s="5" t="s">
        <v>15</v>
      </c>
      <c r="C4" s="5" t="s">
        <v>16</v>
      </c>
    </row>
    <row r="5" spans="1:3" x14ac:dyDescent="0.25">
      <c r="A5" t="s">
        <v>17</v>
      </c>
      <c r="B5" s="6">
        <v>6000</v>
      </c>
      <c r="C5" s="2" t="s">
        <v>18</v>
      </c>
    </row>
    <row r="6" spans="1:3" x14ac:dyDescent="0.25">
      <c r="A6" t="s">
        <v>19</v>
      </c>
      <c r="B6" s="6">
        <v>11000</v>
      </c>
      <c r="C6" s="2" t="s">
        <v>20</v>
      </c>
    </row>
    <row r="7" spans="1:3" x14ac:dyDescent="0.25">
      <c r="A7" t="s">
        <v>21</v>
      </c>
      <c r="B7" s="6">
        <v>600</v>
      </c>
      <c r="C7" s="2" t="s">
        <v>22</v>
      </c>
    </row>
    <row r="8" spans="1:3" x14ac:dyDescent="0.25">
      <c r="A8" t="s">
        <v>23</v>
      </c>
      <c r="B8" s="6">
        <v>100</v>
      </c>
      <c r="C8" s="2" t="s">
        <v>24</v>
      </c>
    </row>
    <row r="9" spans="1:3" x14ac:dyDescent="0.25">
      <c r="A9" t="s">
        <v>25</v>
      </c>
      <c r="B9" s="6">
        <v>1200</v>
      </c>
      <c r="C9" s="2" t="s">
        <v>26</v>
      </c>
    </row>
    <row r="10" spans="1:3" x14ac:dyDescent="0.25">
      <c r="A10" t="s">
        <v>27</v>
      </c>
      <c r="B10" s="6">
        <v>500</v>
      </c>
      <c r="C10" s="2" t="s">
        <v>28</v>
      </c>
    </row>
    <row r="11" spans="1:3" x14ac:dyDescent="0.25">
      <c r="A11" t="s">
        <v>29</v>
      </c>
      <c r="B11" s="6">
        <v>600</v>
      </c>
      <c r="C11" s="2" t="s">
        <v>30</v>
      </c>
    </row>
    <row r="12" spans="1:2" x14ac:dyDescent="0.25">
      <c r="A12" s="4" t="s">
        <v>31</v>
      </c>
      <c r="B12" s="7">
        <f>SUM(B5:B11)</f>
        <v>20000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 showGridLines="0"/>
  </sheetViews>
  <sheetFormatPr defaultRowHeight="15" outlineLevelRow="0" outlineLevelCol="0" x14ac:dyDescent="55"/>
  <cols>
    <col min="1" max="1" width="52" customWidth="1"/>
    <col min="2" max="2" width="16" customWidth="1"/>
    <col min="3" max="3" width="24" customWidth="1"/>
  </cols>
  <sheetData>
    <row r="1" spans="1:1" x14ac:dyDescent="0.25">
      <c r="A1" s="1" t="s">
        <v>32</v>
      </c>
    </row>
    <row r="2" spans="1:1" x14ac:dyDescent="0.25">
      <c r="A2" s="2" t="s">
        <v>33</v>
      </c>
    </row>
    <row r="4" spans="1:3" x14ac:dyDescent="0.25">
      <c r="A4" s="5" t="s">
        <v>14</v>
      </c>
      <c r="B4" s="5" t="s">
        <v>34</v>
      </c>
      <c r="C4" s="5" t="s">
        <v>35</v>
      </c>
    </row>
    <row r="5" spans="1:3" x14ac:dyDescent="0.25">
      <c r="A5" t="s">
        <v>36</v>
      </c>
      <c r="B5" s="6">
        <v>2500</v>
      </c>
      <c r="C5" s="2" t="s">
        <v>37</v>
      </c>
    </row>
    <row r="6" spans="1:3" x14ac:dyDescent="0.25">
      <c r="A6" t="s">
        <v>38</v>
      </c>
      <c r="B6" s="6">
        <v>5000</v>
      </c>
      <c r="C6" s="2" t="s">
        <v>39</v>
      </c>
    </row>
    <row r="7" spans="1:3" x14ac:dyDescent="0.25">
      <c r="A7" t="s">
        <v>40</v>
      </c>
      <c r="B7" s="6">
        <v>3500</v>
      </c>
      <c r="C7" s="2" t="s">
        <v>41</v>
      </c>
    </row>
    <row r="8" spans="1:3" x14ac:dyDescent="0.25">
      <c r="A8" t="s">
        <v>42</v>
      </c>
      <c r="B8" s="6">
        <v>1500</v>
      </c>
      <c r="C8" s="2" t="s">
        <v>43</v>
      </c>
    </row>
    <row r="9" spans="1:3" x14ac:dyDescent="0.25">
      <c r="A9" t="s">
        <v>44</v>
      </c>
      <c r="B9" s="6">
        <v>1000</v>
      </c>
      <c r="C9" s="2" t="s">
        <v>45</v>
      </c>
    </row>
    <row r="10" spans="1:3" x14ac:dyDescent="0.25">
      <c r="A10" t="s">
        <v>46</v>
      </c>
      <c r="B10" s="6">
        <v>3000</v>
      </c>
      <c r="C10" s="2" t="s">
        <v>47</v>
      </c>
    </row>
    <row r="11" spans="1:3" x14ac:dyDescent="0.25">
      <c r="A11" t="s">
        <v>48</v>
      </c>
      <c r="B11" s="6">
        <v>3500</v>
      </c>
      <c r="C11" s="2" t="s">
        <v>47</v>
      </c>
    </row>
    <row r="12" spans="1:3" x14ac:dyDescent="0.25">
      <c r="A12" t="s">
        <v>49</v>
      </c>
      <c r="B12" s="6">
        <v>15000</v>
      </c>
      <c r="C12" s="2" t="s">
        <v>50</v>
      </c>
    </row>
    <row r="13" spans="1:2" x14ac:dyDescent="0.25">
      <c r="A13" s="4" t="s">
        <v>51</v>
      </c>
      <c r="B13" s="7">
        <f>SUM(B5:B12)</f>
        <v>35000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 showGridLines="0"/>
  </sheetViews>
  <sheetFormatPr defaultRowHeight="15" outlineLevelRow="0" outlineLevelCol="0" x14ac:dyDescent="55"/>
  <cols>
    <col min="1" max="1" width="52" customWidth="1"/>
    <col min="2" max="2" width="16" customWidth="1"/>
    <col min="3" max="3" width="44" customWidth="1"/>
  </cols>
  <sheetData>
    <row r="1" spans="1:1" x14ac:dyDescent="0.25">
      <c r="A1" s="1" t="s">
        <v>52</v>
      </c>
    </row>
    <row r="2" spans="1:1" x14ac:dyDescent="0.25">
      <c r="A2" s="2" t="s">
        <v>53</v>
      </c>
    </row>
    <row r="4" spans="1:3" x14ac:dyDescent="0.25">
      <c r="A4" s="5" t="s">
        <v>54</v>
      </c>
      <c r="B4" s="5" t="s">
        <v>55</v>
      </c>
      <c r="C4" s="5" t="s">
        <v>56</v>
      </c>
    </row>
    <row r="5" spans="1:3" x14ac:dyDescent="0.25">
      <c r="A5" t="s">
        <v>57</v>
      </c>
      <c r="B5" s="6">
        <v>65</v>
      </c>
      <c r="C5" s="2" t="s">
        <v>58</v>
      </c>
    </row>
    <row r="6" spans="1:3" x14ac:dyDescent="0.25">
      <c r="A6" t="s">
        <v>59</v>
      </c>
      <c r="B6" s="6">
        <v>8</v>
      </c>
      <c r="C6" s="2" t="s">
        <v>60</v>
      </c>
    </row>
    <row r="7" spans="1:3" x14ac:dyDescent="0.25">
      <c r="A7" t="s">
        <v>61</v>
      </c>
      <c r="B7" s="6">
        <v>3</v>
      </c>
      <c r="C7" s="2" t="s">
        <v>62</v>
      </c>
    </row>
    <row r="8" spans="1:3" x14ac:dyDescent="0.25">
      <c r="A8" t="s">
        <v>63</v>
      </c>
      <c r="B8" s="6">
        <v>1</v>
      </c>
      <c r="C8" s="2" t="s">
        <v>2</v>
      </c>
    </row>
    <row r="9" spans="1:2" x14ac:dyDescent="0.25">
      <c r="A9" s="4" t="s">
        <v>54</v>
      </c>
      <c r="B9" s="8">
        <f>SUM(B5:B8)</f>
        <v>77</v>
      </c>
    </row>
    <row r="11" spans="1:2" x14ac:dyDescent="0.25">
      <c r="A11" t="s">
        <v>64</v>
      </c>
      <c r="B11" s="9">
        <f>'Monthly costs'!B12</f>
        <v>20000</v>
      </c>
    </row>
    <row r="13" spans="1:2" x14ac:dyDescent="0.25">
      <c r="A13" s="10" t="s">
        <v>65</v>
      </c>
      <c r="B13" s="11">
        <f>ROUNDUP(B11/B9,0)</f>
        <v>260</v>
      </c>
    </row>
    <row r="15" spans="1:3" x14ac:dyDescent="0.25">
      <c r="A15" s="5" t="s">
        <v>66</v>
      </c>
      <c r="B15" s="5" t="s">
        <v>67</v>
      </c>
      <c r="C15" s="5" t="s">
        <v>68</v>
      </c>
    </row>
    <row r="16" spans="1:3" x14ac:dyDescent="0.25">
      <c r="A16" t="s">
        <v>2</v>
      </c>
      <c r="B16" s="12">
        <v>100</v>
      </c>
      <c r="C16" s="9">
        <f>B16*$B$9-$B$11</f>
        <v>-12300</v>
      </c>
    </row>
    <row r="17" spans="1:3" x14ac:dyDescent="0.25">
      <c r="A17" t="s">
        <v>2</v>
      </c>
      <c r="B17" s="12">
        <v>150</v>
      </c>
      <c r="C17" s="9">
        <f>B17*$B$9-$B$11</f>
        <v>-8450</v>
      </c>
    </row>
    <row r="18" spans="1:3" x14ac:dyDescent="0.25">
      <c r="A18" t="s">
        <v>2</v>
      </c>
      <c r="B18" s="12">
        <v>200</v>
      </c>
      <c r="C18" s="9">
        <f>B18*$B$9-$B$11</f>
        <v>-4600</v>
      </c>
    </row>
    <row r="19" spans="1:3" x14ac:dyDescent="0.25">
      <c r="A19" t="s">
        <v>69</v>
      </c>
      <c r="B19" s="12">
        <v>260</v>
      </c>
      <c r="C19" s="9">
        <f>B19*$B$9-$B$11</f>
        <v>20</v>
      </c>
    </row>
    <row r="20" spans="1:3" x14ac:dyDescent="0.25">
      <c r="A20" t="s">
        <v>2</v>
      </c>
      <c r="B20" s="12">
        <v>300</v>
      </c>
      <c r="C20" s="9">
        <f>B20*$B$9-$B$11</f>
        <v>3100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 showGridLines="0"/>
  </sheetViews>
  <sheetFormatPr defaultRowHeight="15" outlineLevelRow="0" outlineLevelCol="0" x14ac:dyDescent="55"/>
  <cols>
    <col min="1" max="1" width="10" customWidth="1"/>
    <col min="2" max="2" width="14" customWidth="1"/>
    <col min="3" max="4" width="16" customWidth="1"/>
    <col min="5" max="5" width="18" customWidth="1"/>
    <col min="6" max="6" width="20" customWidth="1"/>
  </cols>
  <sheetData>
    <row r="1" spans="1:1" x14ac:dyDescent="0.25">
      <c r="A1" s="1" t="s">
        <v>70</v>
      </c>
    </row>
    <row r="2" spans="1:1" x14ac:dyDescent="0.25">
      <c r="A2" s="2" t="s">
        <v>71</v>
      </c>
    </row>
    <row r="4" spans="1:5" x14ac:dyDescent="0.25">
      <c r="A4" t="s">
        <v>72</v>
      </c>
      <c r="B4" s="6">
        <v>8000</v>
      </c>
      <c r="C4" s="13" t="s">
        <v>73</v>
      </c>
      <c r="D4" s="6">
        <v>46</v>
      </c>
      <c r="E4" s="2" t="s">
        <v>74</v>
      </c>
    </row>
    <row r="6" spans="1:6" x14ac:dyDescent="0.25">
      <c r="A6" s="5" t="s">
        <v>75</v>
      </c>
      <c r="B6" s="5" t="s">
        <v>67</v>
      </c>
      <c r="C6" s="5" t="s">
        <v>76</v>
      </c>
      <c r="D6" s="5" t="s">
        <v>77</v>
      </c>
      <c r="E6" s="5" t="s">
        <v>78</v>
      </c>
      <c r="F6" s="5" t="s">
        <v>79</v>
      </c>
    </row>
    <row r="7" spans="1:6" x14ac:dyDescent="0.25">
      <c r="A7">
        <v>1</v>
      </c>
      <c r="B7" s="14">
        <v>90</v>
      </c>
      <c r="C7" s="9">
        <f>B7*'Break-even'!$B$9</f>
        <v>6930</v>
      </c>
      <c r="D7" s="9">
        <f>$B$4+B7*$D$4</f>
        <v>12140</v>
      </c>
      <c r="E7" s="9">
        <f>C7-D7</f>
        <v>-5210</v>
      </c>
      <c r="F7" s="9">
        <f>E7</f>
        <v>-5210</v>
      </c>
    </row>
    <row r="8" spans="1:6" x14ac:dyDescent="0.25">
      <c r="A8">
        <v>2</v>
      </c>
      <c r="B8" s="14">
        <v>100</v>
      </c>
      <c r="C8" s="9">
        <f>B8*'Break-even'!$B$9</f>
        <v>7700</v>
      </c>
      <c r="D8" s="9">
        <f>$B$4+B8*$D$4</f>
        <v>12600</v>
      </c>
      <c r="E8" s="9">
        <f>C8-D8</f>
        <v>-4900</v>
      </c>
      <c r="F8" s="9">
        <f>F7+E8</f>
        <v>-10110</v>
      </c>
    </row>
    <row r="9" spans="1:6" x14ac:dyDescent="0.25">
      <c r="A9">
        <v>3</v>
      </c>
      <c r="B9" s="14">
        <v>115</v>
      </c>
      <c r="C9" s="9">
        <f>B9*'Break-even'!$B$9</f>
        <v>8855</v>
      </c>
      <c r="D9" s="9">
        <f>$B$4+B9*$D$4</f>
        <v>13290</v>
      </c>
      <c r="E9" s="9">
        <f>C9-D9</f>
        <v>-4435</v>
      </c>
      <c r="F9" s="9">
        <f>F8+E9</f>
        <v>-14545</v>
      </c>
    </row>
    <row r="10" spans="1:6" x14ac:dyDescent="0.25">
      <c r="A10">
        <v>4</v>
      </c>
      <c r="B10" s="14">
        <v>130</v>
      </c>
      <c r="C10" s="9">
        <f>B10*'Break-even'!$B$9</f>
        <v>10010</v>
      </c>
      <c r="D10" s="9">
        <f>$B$4+B10*$D$4</f>
        <v>13980</v>
      </c>
      <c r="E10" s="9">
        <f>C10-D10</f>
        <v>-3970</v>
      </c>
      <c r="F10" s="9">
        <f>F9+E10</f>
        <v>-18515</v>
      </c>
    </row>
    <row r="11" spans="1:6" x14ac:dyDescent="0.25">
      <c r="A11">
        <v>5</v>
      </c>
      <c r="B11" s="14">
        <v>160</v>
      </c>
      <c r="C11" s="9">
        <f>B11*'Break-even'!$B$9</f>
        <v>12320</v>
      </c>
      <c r="D11" s="9">
        <f>$B$4+B11*$D$4</f>
        <v>15360</v>
      </c>
      <c r="E11" s="9">
        <f>C11-D11</f>
        <v>-3040</v>
      </c>
      <c r="F11" s="9">
        <f>F10+E11</f>
        <v>-21555</v>
      </c>
    </row>
    <row r="12" spans="1:6" x14ac:dyDescent="0.25">
      <c r="A12">
        <v>6</v>
      </c>
      <c r="B12" s="14">
        <v>185</v>
      </c>
      <c r="C12" s="9">
        <f>B12*'Break-even'!$B$9</f>
        <v>14245</v>
      </c>
      <c r="D12" s="9">
        <f>$B$4+B12*$D$4</f>
        <v>16510</v>
      </c>
      <c r="E12" s="9">
        <f>C12-D12</f>
        <v>-2265</v>
      </c>
      <c r="F12" s="9">
        <f>F11+E12</f>
        <v>-23820</v>
      </c>
    </row>
    <row r="13" spans="1:6" x14ac:dyDescent="0.25">
      <c r="A13">
        <v>7</v>
      </c>
      <c r="B13" s="14">
        <v>210</v>
      </c>
      <c r="C13" s="9">
        <f>B13*'Break-even'!$B$9</f>
        <v>16170</v>
      </c>
      <c r="D13" s="9">
        <f>$B$4+B13*$D$4</f>
        <v>17660</v>
      </c>
      <c r="E13" s="9">
        <f>C13-D13</f>
        <v>-1490</v>
      </c>
      <c r="F13" s="9">
        <f>F12+E13</f>
        <v>-25310</v>
      </c>
    </row>
    <row r="14" spans="1:6" x14ac:dyDescent="0.25">
      <c r="A14">
        <v>8</v>
      </c>
      <c r="B14" s="14">
        <v>235</v>
      </c>
      <c r="C14" s="9">
        <f>B14*'Break-even'!$B$9</f>
        <v>18095</v>
      </c>
      <c r="D14" s="9">
        <f>$B$4+B14*$D$4</f>
        <v>18810</v>
      </c>
      <c r="E14" s="9">
        <f>C14-D14</f>
        <v>-715</v>
      </c>
      <c r="F14" s="9">
        <f>F13+E14</f>
        <v>-26025</v>
      </c>
    </row>
    <row r="15" spans="1:6" x14ac:dyDescent="0.25">
      <c r="A15">
        <v>9</v>
      </c>
      <c r="B15" s="14">
        <v>260</v>
      </c>
      <c r="C15" s="9">
        <f>B15*'Break-even'!$B$9</f>
        <v>20020</v>
      </c>
      <c r="D15" s="9">
        <f>$B$4+B15*$D$4</f>
        <v>19960</v>
      </c>
      <c r="E15" s="9">
        <f>C15-D15</f>
        <v>60</v>
      </c>
      <c r="F15" s="9">
        <f>F14+E15</f>
        <v>-25965</v>
      </c>
    </row>
    <row r="16" spans="1:6" x14ac:dyDescent="0.25">
      <c r="A16">
        <v>10</v>
      </c>
      <c r="B16" s="14">
        <v>280</v>
      </c>
      <c r="C16" s="9">
        <f>B16*'Break-even'!$B$9</f>
        <v>21560</v>
      </c>
      <c r="D16" s="9">
        <f>$B$4+B16*$D$4</f>
        <v>20880</v>
      </c>
      <c r="E16" s="9">
        <f>C16-D16</f>
        <v>680</v>
      </c>
      <c r="F16" s="9">
        <f>F15+E16</f>
        <v>-25285</v>
      </c>
    </row>
    <row r="17" spans="1:6" x14ac:dyDescent="0.25">
      <c r="A17">
        <v>11</v>
      </c>
      <c r="B17" s="14">
        <v>290</v>
      </c>
      <c r="C17" s="9">
        <f>B17*'Break-even'!$B$9</f>
        <v>22330</v>
      </c>
      <c r="D17" s="9">
        <f>$B$4+B17*$D$4</f>
        <v>21340</v>
      </c>
      <c r="E17" s="9">
        <f>C17-D17</f>
        <v>990</v>
      </c>
      <c r="F17" s="9">
        <f>F16+E17</f>
        <v>-24295</v>
      </c>
    </row>
    <row r="18" spans="1:6" x14ac:dyDescent="0.25">
      <c r="A18">
        <v>12</v>
      </c>
      <c r="B18" s="14">
        <v>300</v>
      </c>
      <c r="C18" s="9">
        <f>B18*'Break-even'!$B$9</f>
        <v>23100</v>
      </c>
      <c r="D18" s="9">
        <f>$B$4+B18*$D$4</f>
        <v>21800</v>
      </c>
      <c r="E18" s="9">
        <f>C18-D18</f>
        <v>1300</v>
      </c>
      <c r="F18" s="9">
        <f>F17+E18</f>
        <v>-22995</v>
      </c>
    </row>
    <row r="19" spans="1:5" x14ac:dyDescent="0.25">
      <c r="A19" s="4" t="s">
        <v>80</v>
      </c>
      <c r="C19" s="8">
        <f>SUM(C7:C18)</f>
        <v>181335</v>
      </c>
      <c r="D19" s="8">
        <f>SUM(D7:D18)</f>
        <v>204330</v>
      </c>
      <c r="E19" s="8">
        <f>SUM(E7:E18)</f>
        <v>-22995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 here</vt:lpstr>
      <vt:lpstr>Monthly costs</vt:lpstr>
      <vt:lpstr>Startup costs</vt:lpstr>
      <vt:lpstr>Break-even</vt:lpstr>
      <vt:lpstr>Year-1 ramp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Pembee</dc:creator>
  <dc:title>Football Academy Break-Even Calculator</dc:title>
  <dc:subject/>
  <dc:description/>
  <cp:keywords/>
  <cp:category/>
  <cp:lastModifiedBy>Unknown</cp:lastModifiedBy>
  <dcterms:created xsi:type="dcterms:W3CDTF">2026-07-21T12:27:19Z</dcterms:created>
  <dcterms:modified xsi:type="dcterms:W3CDTF">2026-07-21T12:27:19Z</dcterms:modified>
</cp:coreProperties>
</file>